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cifo/CIFO/BP 2023/BDC/"/>
    </mc:Choice>
  </mc:AlternateContent>
  <xr:revisionPtr revIDLastSave="0" documentId="13_ncr:1_{0DF34044-FFA2-F344-A25D-000EF011DF06}" xr6:coauthVersionLast="47" xr6:coauthVersionMax="47" xr10:uidLastSave="{00000000-0000-0000-0000-000000000000}"/>
  <bookViews>
    <workbookView xWindow="6400" yWindow="1180" windowWidth="29920" windowHeight="16000"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J34" i="1"/>
  <c r="G32" i="1"/>
  <c r="G30" i="1"/>
  <c r="I30" i="1"/>
  <c r="I32" i="1"/>
  <c r="B11" i="1" l="1"/>
  <c r="G2" i="1"/>
  <c r="B2" i="1"/>
  <c r="D25" i="1" l="1"/>
  <c r="C25" i="1"/>
  <c r="B25" i="1"/>
  <c r="G19" i="1"/>
  <c r="H19" i="1"/>
  <c r="I19" i="1"/>
  <c r="J3" i="1" l="1"/>
  <c r="B13" i="1"/>
  <c r="D27" i="1"/>
  <c r="G22" i="1" l="1"/>
  <c r="G27" i="1" s="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<sst xmlns="http://schemas.openxmlformats.org/spreadsheetml/2006/main" count="119" uniqueCount="114">
  <si>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</si>
  <si>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</si>
  <si>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</si>
  <si>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</si>
  <si>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</si>
  <si>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</si>
  <si>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</si>
  <si>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</si>
  <si>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</si>
  <si>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</si>
  <si>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</si>
  <si>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</si>
  <si>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</si>
  <si>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</si>
  <si>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</si>
  <si>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</si>
  <si>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</si>
  <si>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Le règlement par virement est préférable (voir IBAN, ci-dessous). Aucun envoi sans règlement</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</si>
  <si>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</si>
  <si>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</si>
  <si>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</si>
  <si>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</si>
  <si>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</si>
  <si>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</si>
  <si>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</si>
  <si>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</si>
  <si>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</si>
  <si>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</si>
  <si>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CIFO SAS | 5, Boulevard des Arceaux - 34000 MONTPELLIER | contact@cifo.fr | RCS Montpellier 831 703 715 00035 | NAF : 8559A | www.cifo.fr</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</si>
  <si>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</si>
  <si>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</si>
  <si>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</si>
  <si>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</si>
  <si>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</si>
  <si>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</si>
  <si>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</si>
  <si>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</si>
  <si>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</si>
  <si>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</si>
  <si>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</si>
  <si>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</si>
  <si>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</si>
  <si>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</si>
  <si>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</si>
  <si>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</si>
  <si>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</si>
  <si>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</si>
  <si>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</si>
  <si>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</si>
  <si>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</si>
  <si>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</si>
  <si>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</si>
  <si>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</si>
  <si>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</si>
  <si>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</si>
  <si>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</si>
  <si>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</si>
  <si>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</si>
  <si>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</si>
  <si>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</si>
  <si>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</si>
  <si>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</si>
  <si>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</si>
  <si>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</si>
  <si>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</si>
  <si>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</si>
  <si>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</si>
  <si>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</si>
  <si>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</si>
  <si>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</si>
  <si>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</si>
  <si>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</si>
  <si>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</si>
  <si>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</si>
  <si>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</si>
  <si>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</si>
  <si>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</si>
  <si>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</si>
  <si>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</si>
  <si>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</si>
  <si>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</si>
  <si>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</si>
  <si>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</si>
  <si>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</si>
  <si>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</si>
  <si>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</si>
  <si>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</si>
  <si>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</si>
  <si>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</si>
  <si>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</si>
  <si>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</si>
  <si>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</si>
  <si>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</si>
  <si>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</si>
  <si>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</si>
  <si>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</si>
  <si>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</si>
  <si>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</si>
  <si>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</si>
  <si>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</si>
  <si>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</si>
  <si>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</si>
  <si>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</si>
  <si>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</si>
  <si>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</si>
  <si>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</si>
  <si>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</si>
  <si>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</si>
  <si>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 cifo 2022</t>
  </si>
  <si>
    <t>Ces prix sont nets et TTC. </t>
  </si>
  <si>
    <t>Virement en précisant le nom de l'organisme</t>
  </si>
  <si>
    <t>BP + EPRD*</t>
  </si>
  <si>
    <t>IBAN (International Bank Account Number) - CIFO SAS - CA Languedoc (Montpellier)</t>
  </si>
  <si>
    <t>ESMS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</si>
</sst>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Red]\-#,##0.00\ &quot;€&quot;"/>
    <numFmt numFmtId="165" formatCode="0#&quot; &quot;##&quot; &quot;##&quot; &quot;##&quot; &quot;##"/>
    <numFmt numFmtId="166" formatCode="#,##0.00\ &quot;€&quot;"/>
    <numFmt numFmtId="167" formatCode="[$-F800]dddd\,\ mmmm\ dd\,\ yyyy"/>
    <numFmt numFmtId="168" formatCode="00000"/>
    <numFmt numFmtId="169" formatCode="[$-40C]d\ mmmm\ yyyy;@"/>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7">
    <xf numFmtId="0" fontId="0" fillId="0" borderId="0" xfId="0"/>
    <xf numFmtId="0" fontId="3" fillId="0" borderId="0" xfId="0" applyFont="1"/>
    <xf numFmtId="0" fontId="5" fillId="0" borderId="0" xfId="0" applyFont="1"/>
    <xf numFmtId="166"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7" fontId="5" fillId="7" borderId="2" xfId="0" applyNumberFormat="1" applyFont="1" applyFill="1" applyBorder="1" applyAlignment="1" applyProtection="1">
      <alignment horizontal="centerContinuous" vertical="center"/>
      <protection locked="0"/>
    </xf>
    <xf numFmtId="165" fontId="5" fillId="7" borderId="2" xfId="0" applyNumberFormat="1" applyFont="1" applyFill="1" applyBorder="1" applyAlignment="1" applyProtection="1">
      <alignment vertical="center"/>
      <protection locked="0"/>
    </xf>
    <xf numFmtId="168"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2"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 fillId="0" borderId="0" xfId="0" applyFont="1" applyAlignment="1" applyProtection="1">
      <protection hidden="1"/>
    </xf>
    <xf numFmtId="0" fontId="36" fillId="0" borderId="0" xfId="0" applyFont="1" applyAlignment="1" applyProtection="1">
      <alignment horizontal="right" vertical="top" indent="1"/>
      <protection hidden="1"/>
    </xf>
    <xf numFmtId="166" fontId="13" fillId="0" borderId="0" xfId="0" applyNumberFormat="1" applyFont="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Border="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164" fontId="13"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9"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pplyProtection="1">
      <alignment vertical="center"/>
    </xf>
    <xf numFmtId="0" fontId="5" fillId="7" borderId="2" xfId="0" applyFont="1" applyFill="1" applyBorder="1" applyAlignment="1" applyProtection="1">
      <alignment vertical="center"/>
    </xf>
    <xf numFmtId="0" fontId="5" fillId="7" borderId="3" xfId="0" applyFont="1" applyFill="1" applyBorder="1" applyAlignment="1" applyProtection="1">
      <alignment horizontal="left" vertical="center"/>
    </xf>
    <xf numFmtId="0" fontId="5" fillId="7" borderId="2" xfId="0" applyFont="1" applyFill="1" applyBorder="1" applyAlignment="1" applyProtection="1">
      <alignment horizontal="left" vertical="center"/>
    </xf>
    <xf numFmtId="0" fontId="42" fillId="0" borderId="0" xfId="1" applyFont="1" applyAlignment="1" applyProtection="1">
      <alignment horizontal="center" vertical="center"/>
      <protection hidden="1"/>
    </xf>
    <xf numFmtId="0" fontId="16" fillId="6" borderId="4" xfId="0" applyFont="1" applyFill="1" applyBorder="1" applyAlignment="1">
      <alignment horizontal="right" vertical="center"/>
    </xf>
    <xf numFmtId="0" fontId="3" fillId="0" borderId="0" xfId="0" applyFont="1" applyAlignment="1" applyProtection="1">
      <alignment horizontal="center" vertical="center"/>
      <protection hidden="1"/>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wrapText="1"/>
      <protection hidden="1"/>
    </xf>
    <xf numFmtId="0" fontId="16" fillId="0" borderId="0" xfId="0" applyFont="1" applyAlignment="1" applyProtection="1">
      <alignment horizontal="right"/>
      <protection locked="0"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833437</xdr:colOff>
      <xdr:row>19</xdr:row>
      <xdr:rowOff>155575</xdr:rowOff>
    </xdr:from>
    <xdr:to>
      <xdr:col>9</xdr:col>
      <xdr:colOff>1219200</xdr:colOff>
      <xdr:row>23</xdr:row>
      <xdr:rowOff>69850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094537" y="49688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330200</xdr:colOff>
          <xdr:row>20</xdr:row>
          <xdr:rowOff>114300</xdr:rowOff>
        </xdr:from>
        <xdr:to>
          <xdr:col>9</xdr:col>
          <xdr:colOff>635000</xdr:colOff>
          <xdr:row>22</xdr:row>
          <xdr:rowOff>101600</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114300</xdr:rowOff>
        </xdr:from>
        <xdr:to>
          <xdr:col>7</xdr:col>
          <xdr:colOff>546100</xdr:colOff>
          <xdr:row>30</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127000</xdr:rowOff>
        </xdr:from>
        <xdr:to>
          <xdr:col>7</xdr:col>
          <xdr:colOff>546100</xdr:colOff>
          <xdr:row>32</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28</xdr:row>
          <xdr:rowOff>127000</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30</xdr:row>
          <xdr:rowOff>127000</xdr:rowOff>
        </xdr:from>
        <xdr:to>
          <xdr:col>9</xdr:col>
          <xdr:colOff>609600</xdr:colOff>
          <xdr:row>32</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28</xdr:row>
          <xdr:rowOff>114300</xdr:rowOff>
        </xdr:from>
        <xdr:to>
          <xdr:col>5</xdr:col>
          <xdr:colOff>546100</xdr:colOff>
          <xdr:row>30</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30</xdr:row>
          <xdr:rowOff>127000</xdr:rowOff>
        </xdr:from>
        <xdr:to>
          <xdr:col>5</xdr:col>
          <xdr:colOff>546100</xdr:colOff>
          <xdr:row>32</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G1" sqref="G1"/>
    </sheetView>
  </sheetViews>
  <sheetFormatPr baseColWidth="10" defaultColWidth="10.83203125" defaultRowHeight="14" x14ac:dyDescent="0.15"/>
  <cols>
    <col min="1" max="1" width="10.83203125" style="22"/>
    <col min="2" max="6" width="17.83203125" style="22" customWidth="1"/>
    <col min="7" max="7" width="21.1640625" style="22" customWidth="1"/>
    <col min="8" max="9" width="17.83203125" style="22" customWidth="1"/>
    <col min="10" max="10" width="20.83203125" style="22" customWidth="1"/>
    <col min="11" max="16384" width="10.83203125" style="22"/>
  </cols>
  <sheetData>
    <row r="1" spans="2:10" ht="43.5" customHeight="1" x14ac:dyDescent="0.3">
      <c r="C1" s="23"/>
      <c r="D1" s="23"/>
      <c r="E1" s="24" t="s">
        <v>111</v>
      </c>
      <c r="F1" s="25">
        <v>2023</v>
      </c>
      <c r="G1" s="26" t="s">
        <v>113</v>
      </c>
      <c r="H1" s="27"/>
      <c r="I1" s="28" t="s">
        <v>0</v>
      </c>
    </row>
    <row r="2" spans="2:10" ht="31" customHeight="1" x14ac:dyDescent="0.15">
      <c r="B2" s="29" t="str">
        <f>IF(app="BP + EPRD*","* applications Budget Prévisionnel et EPRD incluses",IF(app="CA + ERRD*","* applications Compte Administratif et ERRD incluses",""))</f>
        <v>* applications Budget Prévisionnel et EPRD incluses</v>
      </c>
      <c r="D2" s="30"/>
      <c r="E2" s="31"/>
      <c r="F2" s="32"/>
      <c r="G2" s="33" t="str">
        <f>IF(app="BP","Budget Prévisionnel "&amp;exercice,IF(app="CA","Compte Administratif "&amp;exercice,""))</f>
        <v/>
      </c>
      <c r="H2" s="32"/>
    </row>
    <row r="3" spans="2:10" ht="25.5" customHeight="1" x14ac:dyDescent="0.15">
      <c r="B3" s="95" t="s">
        <v>30</v>
      </c>
      <c r="C3" s="95"/>
      <c r="D3" s="89"/>
      <c r="E3" s="90"/>
      <c r="F3" s="90"/>
      <c r="G3" s="90"/>
      <c r="H3" s="91"/>
      <c r="I3" s="5" t="s">
        <v>6</v>
      </c>
      <c r="J3" s="9">
        <f ca="1">TODAY()</f>
        <v>44739</v>
      </c>
    </row>
    <row r="4" spans="2:10" ht="25.5" customHeight="1" x14ac:dyDescent="0.15">
      <c r="B4" s="95" t="s">
        <v>3</v>
      </c>
      <c r="C4" s="95"/>
      <c r="D4" s="89"/>
      <c r="E4" s="90"/>
      <c r="F4" s="90"/>
      <c r="G4" s="90"/>
      <c r="H4" s="91"/>
      <c r="I4" s="5" t="s">
        <v>4</v>
      </c>
      <c r="J4" s="11"/>
    </row>
    <row r="5" spans="2:10" ht="25.5" customHeight="1" x14ac:dyDescent="0.15">
      <c r="B5" s="95" t="s">
        <v>5</v>
      </c>
      <c r="C5" s="95" t="s">
        <v>5</v>
      </c>
      <c r="D5" s="89"/>
      <c r="E5" s="90"/>
      <c r="F5" s="90"/>
      <c r="G5" s="90"/>
      <c r="H5" s="91"/>
      <c r="I5" s="5" t="s">
        <v>1</v>
      </c>
      <c r="J5" s="10"/>
    </row>
    <row r="6" spans="2:10" ht="25.5" customHeight="1" x14ac:dyDescent="0.15">
      <c r="B6" s="95" t="s">
        <v>2</v>
      </c>
      <c r="C6" s="95" t="s">
        <v>5</v>
      </c>
      <c r="D6" s="89"/>
      <c r="E6" s="90"/>
      <c r="F6" s="91"/>
      <c r="G6" s="5" t="s">
        <v>7</v>
      </c>
      <c r="H6" s="87"/>
      <c r="I6" s="92"/>
      <c r="J6" s="93"/>
    </row>
    <row r="7" spans="2:10" x14ac:dyDescent="0.15">
      <c r="B7" s="2"/>
      <c r="C7" s="2"/>
      <c r="D7" s="2"/>
      <c r="E7" s="2"/>
      <c r="F7" s="2"/>
      <c r="G7" s="2"/>
      <c r="H7" s="2"/>
      <c r="I7" s="2"/>
      <c r="J7" s="2"/>
    </row>
    <row r="8" spans="2:10" ht="17.25" customHeight="1" x14ac:dyDescent="0.15">
      <c r="B8" s="1"/>
      <c r="C8" s="1"/>
      <c r="D8" s="1"/>
      <c r="E8" s="12" t="s">
        <v>8</v>
      </c>
      <c r="F8" s="12"/>
      <c r="G8" s="97" t="s">
        <v>110</v>
      </c>
      <c r="H8" s="98"/>
      <c r="I8" s="2"/>
      <c r="J8" s="2"/>
    </row>
    <row r="9" spans="2:10" ht="24" customHeight="1" x14ac:dyDescent="0.15">
      <c r="B9" s="62" t="s">
        <v>33</v>
      </c>
      <c r="C9" s="63"/>
      <c r="D9" s="63"/>
      <c r="E9" s="63"/>
      <c r="F9" s="63"/>
      <c r="G9" s="63"/>
      <c r="H9" s="63"/>
      <c r="I9" s="64"/>
      <c r="J9" s="64"/>
    </row>
    <row r="10" spans="2:10" ht="15" x14ac:dyDescent="0.15">
      <c r="B10" s="65" t="s">
        <v>32</v>
      </c>
      <c r="C10" s="66"/>
      <c r="D10" s="66"/>
      <c r="E10" s="66"/>
      <c r="F10" s="66"/>
      <c r="G10" s="66"/>
      <c r="H10" s="66"/>
      <c r="I10" s="67"/>
      <c r="J10" s="67"/>
    </row>
    <row r="11" spans="2:10" ht="15" x14ac:dyDescent="0.15">
      <c r="B11" s="68"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66"/>
      <c r="D11" s="66"/>
      <c r="E11" s="66"/>
      <c r="F11" s="66"/>
      <c r="G11" s="66"/>
      <c r="H11" s="66"/>
      <c r="I11" s="67"/>
      <c r="J11" s="67"/>
    </row>
    <row r="12" spans="2:10" ht="18" x14ac:dyDescent="0.15">
      <c r="B12" s="69"/>
      <c r="C12" s="70"/>
      <c r="D12" s="70"/>
      <c r="E12" s="39"/>
      <c r="F12" s="39"/>
      <c r="G12" s="39"/>
      <c r="H12" s="39"/>
      <c r="I12" s="39"/>
      <c r="J12" s="71"/>
    </row>
    <row r="13" spans="2:10" ht="18" x14ac:dyDescent="0.2">
      <c r="B13" s="72" t="str">
        <f>"1. Achat de l'Application "&amp;app&amp;" "&amp;exercice&amp;" "&amp;type</f>
        <v>1. Achat de l'Application BP + EPRD* 2023 ESMS</v>
      </c>
      <c r="C13" s="73"/>
      <c r="D13" s="70"/>
      <c r="E13" s="39"/>
      <c r="F13" s="39"/>
      <c r="G13" s="72" t="s">
        <v>26</v>
      </c>
      <c r="H13" s="39"/>
      <c r="I13" s="39"/>
      <c r="J13" s="39"/>
    </row>
    <row r="14" spans="2:10" x14ac:dyDescent="0.15">
      <c r="B14" s="74" t="s">
        <v>22</v>
      </c>
      <c r="C14" s="73"/>
      <c r="D14" s="70"/>
      <c r="E14" s="39"/>
      <c r="F14" s="39"/>
      <c r="G14" s="74" t="s">
        <v>9</v>
      </c>
      <c r="H14" s="39"/>
      <c r="I14" s="39"/>
      <c r="J14" s="39"/>
    </row>
    <row r="15" spans="2:10" x14ac:dyDescent="0.15">
      <c r="B15" s="22" t="s">
        <v>23</v>
      </c>
      <c r="C15" s="73"/>
      <c r="D15" s="70"/>
      <c r="E15" s="39"/>
      <c r="F15" s="39"/>
      <c r="G15" s="73" t="s">
        <v>35</v>
      </c>
      <c r="I15" s="88">
        <f>IF(app="BP + EPRD*",DATE(exercice,6,30),IF(app="BP",DATE(exercice-1,10,30),DATE(exercice+1,4,29)))</f>
        <v>45107</v>
      </c>
      <c r="J15" s="39"/>
    </row>
    <row r="16" spans="2:10" x14ac:dyDescent="0.15">
      <c r="D16" s="39"/>
      <c r="E16" s="39"/>
      <c r="F16" s="39"/>
      <c r="G16" s="39"/>
      <c r="H16" s="39"/>
      <c r="I16" s="88"/>
      <c r="J16" s="39"/>
    </row>
    <row r="17" spans="2:10" ht="14.25" customHeight="1" x14ac:dyDescent="0.15">
      <c r="B17" s="99" t="s">
        <v>10</v>
      </c>
      <c r="C17" s="99"/>
      <c r="D17" s="99"/>
      <c r="E17" s="99"/>
      <c r="F17" s="39"/>
      <c r="G17" s="75" t="s">
        <v>25</v>
      </c>
      <c r="H17" s="75"/>
      <c r="I17" s="76"/>
      <c r="J17" s="39"/>
    </row>
    <row r="18" spans="2:10" x14ac:dyDescent="0.15">
      <c r="B18" s="99"/>
      <c r="C18" s="99"/>
      <c r="D18" s="99"/>
      <c r="E18" s="99"/>
      <c r="F18" s="39"/>
      <c r="G18" s="77" t="s">
        <v>11</v>
      </c>
      <c r="H18" s="78" t="s">
        <v>12</v>
      </c>
      <c r="I18" s="79" t="s">
        <v>13</v>
      </c>
      <c r="J18" s="80"/>
    </row>
    <row r="19" spans="2:10" x14ac:dyDescent="0.15">
      <c r="B19" s="77" t="s">
        <v>11</v>
      </c>
      <c r="C19" s="78" t="s">
        <v>12</v>
      </c>
      <c r="D19" s="81" t="s">
        <v>13</v>
      </c>
      <c r="E19" s="81"/>
      <c r="F19" s="39"/>
      <c r="G19" s="82">
        <f>IF($G$2="",78,54)</f>
        <v>78</v>
      </c>
      <c r="H19" s="35">
        <f>IF($G$2="",132,90)</f>
        <v>132</v>
      </c>
      <c r="I19" s="83">
        <f>IF($G$2="",186,126)</f>
        <v>186</v>
      </c>
      <c r="J19" s="84"/>
    </row>
    <row r="20" spans="2:10" x14ac:dyDescent="0.15">
      <c r="B20" s="6"/>
      <c r="C20" s="7"/>
      <c r="D20" s="8"/>
      <c r="E20" s="8"/>
      <c r="F20" s="39"/>
      <c r="G20" s="39"/>
      <c r="H20" s="39"/>
      <c r="I20" s="39"/>
      <c r="J20" s="39"/>
    </row>
    <row r="21" spans="2:10" x14ac:dyDescent="0.15">
      <c r="B21" s="6"/>
      <c r="C21" s="7"/>
      <c r="D21" s="8"/>
      <c r="E21" s="8"/>
      <c r="F21" s="39"/>
      <c r="G21" s="100" t="b">
        <v>1</v>
      </c>
      <c r="H21" s="100"/>
      <c r="I21" s="100"/>
      <c r="J21" s="85"/>
    </row>
    <row r="22" spans="2:10" x14ac:dyDescent="0.15">
      <c r="B22" s="6"/>
      <c r="C22" s="7"/>
      <c r="D22" s="8"/>
      <c r="E22" s="8"/>
      <c r="G22" s="86">
        <f ca="1">IF(AND(TODAY()&lt;I15,G21=TRUE),IF(D27=0,0,IF(D27&lt;6,G19,IF(D27&lt;11,H19,I19))),0)</f>
        <v>0</v>
      </c>
      <c r="H22" s="85"/>
      <c r="I22" s="85"/>
      <c r="J22" s="85"/>
    </row>
    <row r="23" spans="2:10" x14ac:dyDescent="0.15">
      <c r="B23" s="6"/>
      <c r="C23" s="7"/>
      <c r="D23" s="8"/>
      <c r="E23" s="8"/>
      <c r="F23" s="39"/>
      <c r="G23" s="85"/>
      <c r="H23" s="85"/>
      <c r="I23" s="85"/>
      <c r="J23" s="85"/>
    </row>
    <row r="24" spans="2:10" x14ac:dyDescent="0.15">
      <c r="B24" s="6"/>
      <c r="C24" s="7"/>
      <c r="D24" s="8"/>
      <c r="E24" s="8"/>
      <c r="F24" s="39"/>
      <c r="G24" s="85"/>
      <c r="H24" s="85"/>
      <c r="I24" s="85"/>
      <c r="J24" s="85"/>
    </row>
    <row r="25" spans="2:10" x14ac:dyDescent="0.15">
      <c r="B25" s="34">
        <f>IF($G$2="",102,66)</f>
        <v>102</v>
      </c>
      <c r="C25" s="35">
        <f>IF($G$2="",168,114)</f>
        <v>168</v>
      </c>
      <c r="D25" s="36">
        <f>IF($G$2="",252,168)</f>
        <v>252</v>
      </c>
      <c r="E25" s="37"/>
      <c r="F25" s="38" t="s">
        <v>16</v>
      </c>
      <c r="G25" s="38"/>
      <c r="H25" s="38"/>
      <c r="I25" s="38"/>
      <c r="J25" s="38"/>
    </row>
    <row r="26" spans="2:10" x14ac:dyDescent="0.15">
      <c r="F26" s="39"/>
      <c r="G26" s="39"/>
      <c r="H26" s="39"/>
      <c r="I26" s="39"/>
      <c r="J26" s="39"/>
    </row>
    <row r="27" spans="2:10" ht="25" customHeight="1" x14ac:dyDescent="0.15">
      <c r="C27" s="40" t="s">
        <v>14</v>
      </c>
      <c r="D27" s="4">
        <f>COUNTA(B20:E24)</f>
        <v>0</v>
      </c>
      <c r="F27" s="41" t="s">
        <v>15</v>
      </c>
      <c r="G27" s="3">
        <f ca="1">IF(D27=0,0,IF(D27&lt;6,B25,IF(D27&lt;11,C25,D25)))+G22</f>
        <v>0</v>
      </c>
      <c r="H27" s="29" t="s">
        <v>24</v>
      </c>
    </row>
    <row r="28" spans="2:10" ht="15" thickBot="1" x14ac:dyDescent="0.2">
      <c r="B28" s="42"/>
      <c r="C28" s="42"/>
      <c r="D28" s="42"/>
      <c r="E28" s="42"/>
    </row>
    <row r="29" spans="2:10" x14ac:dyDescent="0.15">
      <c r="B29" s="43"/>
      <c r="C29" s="44"/>
      <c r="D29" s="44"/>
      <c r="E29" s="44"/>
      <c r="F29" s="45"/>
      <c r="G29" s="45"/>
      <c r="H29" s="45"/>
      <c r="I29" s="45"/>
      <c r="J29" s="46"/>
    </row>
    <row r="30" spans="2:10" x14ac:dyDescent="0.15">
      <c r="B30" s="47"/>
      <c r="C30" s="48"/>
      <c r="D30" s="49"/>
      <c r="E30" s="49" t="s">
        <v>31</v>
      </c>
      <c r="F30" s="50"/>
      <c r="G30" s="49" t="str">
        <f>"CCN66"&amp;IF(type="SAAD"," **",)</f>
        <v>CCN66</v>
      </c>
      <c r="H30" s="50"/>
      <c r="I30" s="49" t="str">
        <f>"CCN51 FEHAP"&amp;IF(type="SAAD"," **",)</f>
        <v>CCN51 FEHAP</v>
      </c>
      <c r="J30" s="51"/>
    </row>
    <row r="31" spans="2:10" ht="15" x14ac:dyDescent="0.15">
      <c r="B31" s="52" t="s">
        <v>29</v>
      </c>
      <c r="C31" s="53"/>
      <c r="D31" s="49"/>
      <c r="E31" s="49"/>
      <c r="F31" s="49"/>
      <c r="G31" s="49"/>
      <c r="H31" s="49"/>
      <c r="I31" s="49"/>
      <c r="J31" s="51"/>
    </row>
    <row r="32" spans="2:10" x14ac:dyDescent="0.15">
      <c r="B32" s="47"/>
      <c r="C32" s="48"/>
      <c r="D32" s="49"/>
      <c r="E32" s="49" t="s">
        <v>21</v>
      </c>
      <c r="F32" s="50"/>
      <c r="G32" s="49" t="str">
        <f>IF(type="EHPAD","CCU SYNERPA","CCN65"&amp;IF(type="SAAD"," **",))</f>
        <v>CCN65</v>
      </c>
      <c r="H32" s="50"/>
      <c r="I32" s="49" t="str">
        <f>"CCN51 avant 2013"&amp;IF(type="SAAD"," **",)</f>
        <v>CCN51 avant 2013</v>
      </c>
      <c r="J32" s="51"/>
    </row>
    <row r="33" spans="2:10" ht="15" thickBot="1" x14ac:dyDescent="0.2">
      <c r="B33" s="54"/>
      <c r="C33" s="55"/>
      <c r="D33" s="55"/>
      <c r="E33" s="55"/>
      <c r="F33" s="56"/>
      <c r="G33" s="56"/>
      <c r="H33" s="56"/>
      <c r="I33" s="56"/>
      <c r="J33" s="57"/>
    </row>
    <row r="34" spans="2:10" x14ac:dyDescent="0.15">
      <c r="B34" s="42"/>
      <c r="C34" s="42"/>
      <c r="D34" s="42"/>
      <c r="E34" s="42"/>
      <c r="J34" s="74" t="str">
        <f>IF(type="SAAD","** Sur demande","")</f>
        <v/>
      </c>
    </row>
    <row r="35" spans="2:10" x14ac:dyDescent="0.15">
      <c r="B35" s="96" t="s">
        <v>27</v>
      </c>
      <c r="C35" s="96"/>
      <c r="D35" s="96"/>
      <c r="E35" s="96"/>
      <c r="F35" s="96"/>
      <c r="G35" s="96"/>
      <c r="H35" s="96"/>
      <c r="I35" s="96"/>
      <c r="J35" s="96"/>
    </row>
    <row r="36" spans="2:10" x14ac:dyDescent="0.15">
      <c r="B36" s="96" t="s">
        <v>34</v>
      </c>
      <c r="C36" s="96"/>
      <c r="D36" s="96"/>
      <c r="E36" s="96"/>
      <c r="F36" s="96"/>
      <c r="G36" s="96"/>
      <c r="H36" s="96"/>
      <c r="I36" s="96"/>
      <c r="J36" s="96"/>
    </row>
    <row r="37" spans="2:10" x14ac:dyDescent="0.15">
      <c r="B37" s="96" t="s">
        <v>17</v>
      </c>
      <c r="C37" s="96"/>
      <c r="D37" s="96"/>
      <c r="E37" s="96"/>
      <c r="F37" s="96"/>
      <c r="G37" s="96"/>
      <c r="H37" s="96"/>
      <c r="I37" s="96"/>
      <c r="J37" s="96"/>
    </row>
    <row r="38" spans="2:10" ht="16" x14ac:dyDescent="0.15">
      <c r="B38" s="94" t="s">
        <v>107</v>
      </c>
      <c r="C38" s="94"/>
      <c r="D38" s="94"/>
      <c r="E38" s="94"/>
      <c r="F38" s="94"/>
      <c r="G38" s="94"/>
      <c r="H38" s="94"/>
      <c r="I38" s="94"/>
      <c r="J38" s="94"/>
    </row>
    <row r="39" spans="2:10" x14ac:dyDescent="0.15">
      <c r="B39" s="42"/>
      <c r="C39" s="42"/>
      <c r="D39" s="42"/>
      <c r="E39" s="42"/>
    </row>
    <row r="40" spans="2:10" ht="18" x14ac:dyDescent="0.15">
      <c r="B40" s="101" t="s">
        <v>112</v>
      </c>
      <c r="C40" s="102"/>
      <c r="D40" s="102"/>
      <c r="E40" s="102"/>
      <c r="F40" s="102"/>
      <c r="G40" s="102"/>
      <c r="H40" s="102"/>
      <c r="I40" s="102"/>
      <c r="J40" s="103"/>
    </row>
    <row r="41" spans="2:10" ht="18" x14ac:dyDescent="0.2">
      <c r="B41" s="58"/>
      <c r="C41" s="59" t="s">
        <v>18</v>
      </c>
      <c r="D41" s="59">
        <v>1350</v>
      </c>
      <c r="E41" s="59">
        <v>6100</v>
      </c>
      <c r="F41" s="59" t="s">
        <v>20</v>
      </c>
      <c r="G41" s="60">
        <v>1345</v>
      </c>
      <c r="H41" s="59">
        <v>7135</v>
      </c>
      <c r="I41" s="59">
        <v>253</v>
      </c>
      <c r="J41" s="61"/>
    </row>
    <row r="42" spans="2:10" ht="18" x14ac:dyDescent="0.15">
      <c r="B42" s="104" t="s">
        <v>19</v>
      </c>
      <c r="C42" s="105"/>
      <c r="D42" s="105"/>
      <c r="E42" s="105"/>
      <c r="F42" s="105"/>
      <c r="G42" s="105"/>
      <c r="H42" s="105"/>
      <c r="I42" s="105"/>
      <c r="J42" s="106"/>
    </row>
    <row r="43" spans="2:10" x14ac:dyDescent="0.15">
      <c r="C43" s="42"/>
      <c r="D43" s="42"/>
      <c r="E43" s="42"/>
    </row>
    <row r="44" spans="2:10" x14ac:dyDescent="0.15">
      <c r="B44" s="42"/>
      <c r="C44" s="42"/>
      <c r="D44" s="42"/>
      <c r="E44" s="42"/>
    </row>
    <row r="45" spans="2:10" x14ac:dyDescent="0.15">
      <c r="B45" s="96" t="s">
        <v>28</v>
      </c>
      <c r="C45" s="96"/>
      <c r="D45" s="96"/>
      <c r="E45" s="96"/>
      <c r="F45" s="96"/>
      <c r="G45" s="96"/>
      <c r="H45" s="96"/>
      <c r="I45" s="96"/>
      <c r="J45" s="96"/>
    </row>
    <row r="46" spans="2:10" x14ac:dyDescent="0.15">
      <c r="B46" s="96" t="s">
        <v>108</v>
      </c>
      <c r="C46" s="96"/>
      <c r="D46" s="96"/>
      <c r="E46" s="96"/>
      <c r="F46" s="96"/>
      <c r="G46" s="96"/>
      <c r="H46" s="96"/>
      <c r="I46" s="96"/>
      <c r="J46" s="96"/>
    </row>
    <row r="47" spans="2:10" x14ac:dyDescent="0.15">
      <c r="C47" s="42"/>
      <c r="D47" s="42"/>
      <c r="E47" s="42"/>
    </row>
  </sheetData>
  <sheetProtection algorithmName="SHA-512" hashValue="uBWOvu1p5LRaCyW0WOS2pxvonxVA8Qmhx8UGhBhS9/PCd2Vej8PI3LcX7ij78IwfAgQeE3eRXVOBFedS2/gP7g==" saltValue="Ek5gR3O+nD9aNPl+p0OQ4A==" spinCount="100000" sheet="1" objects="1" scenarios="1"/>
  <mergeCells count="15">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2:D13"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330200</xdr:colOff>
                    <xdr:row>20</xdr:row>
                    <xdr:rowOff>114300</xdr:rowOff>
                  </from>
                  <to>
                    <xdr:col>9</xdr:col>
                    <xdr:colOff>635000</xdr:colOff>
                    <xdr:row>22</xdr:row>
                    <xdr:rowOff>101600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215900</xdr:colOff>
                    <xdr:row>28</xdr:row>
                    <xdr:rowOff>114300</xdr:rowOff>
                  </from>
                  <to>
                    <xdr:col>7</xdr:col>
                    <xdr:colOff>546100</xdr:colOff>
                    <xdr:row>30</xdr:row>
                    <xdr:rowOff>63500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215900</xdr:colOff>
                    <xdr:row>30</xdr:row>
                    <xdr:rowOff>127000</xdr:rowOff>
                  </from>
                  <to>
                    <xdr:col>7</xdr:col>
                    <xdr:colOff>546100</xdr:colOff>
                    <xdr:row>32</xdr:row>
                    <xdr:rowOff>63500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279400</xdr:colOff>
                    <xdr:row>28</xdr:row>
                    <xdr:rowOff>127000</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279400</xdr:colOff>
                    <xdr:row>30</xdr:row>
                    <xdr:rowOff>127000</xdr:rowOff>
                  </from>
                  <to>
                    <xdr:col>9</xdr:col>
                    <xdr:colOff>609600</xdr:colOff>
                    <xdr:row>32</xdr:row>
                    <xdr:rowOff>63500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215900</xdr:colOff>
                    <xdr:row>28</xdr:row>
                    <xdr:rowOff>114300</xdr:rowOff>
                  </from>
                  <to>
                    <xdr:col>5</xdr:col>
                    <xdr:colOff>546100</xdr:colOff>
                    <xdr:row>30</xdr:row>
                    <xdr:rowOff>63500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215900</xdr:colOff>
                    <xdr:row>30</xdr:row>
                    <xdr:rowOff>127000</xdr:rowOff>
                  </from>
                  <to>
                    <xdr:col>5</xdr:col>
                    <xdr:colOff>546100</xdr:colOff>
                    <xdr:row>32</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dimension ref="B1:C75"/>
  <sheetViews>
    <sheetView showGridLines="0" workbookViewId="0"/>
  </sheetViews>
  <sheetFormatPr baseColWidth="10" defaultRowHeight="15" x14ac:dyDescent="0.2"/>
  <cols>
    <col min="2" max="2" width="168.33203125" style="13" customWidth="1"/>
    <col min="3" max="3" width="2.1640625" customWidth="1"/>
  </cols>
  <sheetData>
    <row r="1" spans="2:3" ht="16" thickBot="1" x14ac:dyDescent="0.25"/>
    <row r="2" spans="2:3" x14ac:dyDescent="0.2">
      <c r="B2" s="14"/>
      <c r="C2" s="15"/>
    </row>
    <row r="3" spans="2:3" ht="17" x14ac:dyDescent="0.2">
      <c r="B3" s="16" t="s">
        <v>36</v>
      </c>
      <c r="C3" s="17"/>
    </row>
    <row r="4" spans="2:3" ht="16" x14ac:dyDescent="0.2">
      <c r="B4" s="18" t="s">
        <v>37</v>
      </c>
      <c r="C4" s="17"/>
    </row>
    <row r="5" spans="2:3" ht="32" x14ac:dyDescent="0.2">
      <c r="B5" s="18" t="s">
        <v>38</v>
      </c>
      <c r="C5" s="17"/>
    </row>
    <row r="6" spans="2:3" ht="16" x14ac:dyDescent="0.2">
      <c r="B6" s="18" t="s">
        <v>39</v>
      </c>
      <c r="C6" s="17"/>
    </row>
    <row r="7" spans="2:3" ht="16" x14ac:dyDescent="0.2">
      <c r="B7" s="18" t="s">
        <v>40</v>
      </c>
      <c r="C7" s="17"/>
    </row>
    <row r="8" spans="2:3" ht="16" x14ac:dyDescent="0.2">
      <c r="B8" s="18" t="s">
        <v>41</v>
      </c>
      <c r="C8" s="17"/>
    </row>
    <row r="9" spans="2:3" ht="16" x14ac:dyDescent="0.2">
      <c r="B9" s="19" t="s">
        <v>42</v>
      </c>
      <c r="C9" s="17"/>
    </row>
    <row r="10" spans="2:3" ht="32" x14ac:dyDescent="0.2">
      <c r="B10" s="18" t="s">
        <v>43</v>
      </c>
      <c r="C10" s="17"/>
    </row>
    <row r="11" spans="2:3" ht="16" x14ac:dyDescent="0.2">
      <c r="B11" s="19" t="s">
        <v>44</v>
      </c>
      <c r="C11" s="17"/>
    </row>
    <row r="12" spans="2:3" ht="48" x14ac:dyDescent="0.2">
      <c r="B12" s="18" t="s">
        <v>45</v>
      </c>
      <c r="C12" s="17"/>
    </row>
    <row r="13" spans="2:3" ht="16" x14ac:dyDescent="0.2">
      <c r="B13" s="18" t="s">
        <v>46</v>
      </c>
      <c r="C13" s="17"/>
    </row>
    <row r="14" spans="2:3" ht="16" x14ac:dyDescent="0.2">
      <c r="B14" s="18" t="s">
        <v>47</v>
      </c>
      <c r="C14" s="17"/>
    </row>
    <row r="15" spans="2:3" ht="32" x14ac:dyDescent="0.2">
      <c r="B15" s="18" t="s">
        <v>48</v>
      </c>
      <c r="C15" s="17"/>
    </row>
    <row r="16" spans="2:3" ht="16" x14ac:dyDescent="0.2">
      <c r="B16" s="18" t="s">
        <v>49</v>
      </c>
      <c r="C16" s="17"/>
    </row>
    <row r="17" spans="2:3" ht="16" x14ac:dyDescent="0.2">
      <c r="B17" s="18" t="s">
        <v>50</v>
      </c>
      <c r="C17" s="17"/>
    </row>
    <row r="18" spans="2:3" ht="16" x14ac:dyDescent="0.2">
      <c r="B18" s="18" t="s">
        <v>51</v>
      </c>
      <c r="C18" s="17"/>
    </row>
    <row r="19" spans="2:3" ht="32" x14ac:dyDescent="0.2">
      <c r="B19" s="18" t="s">
        <v>52</v>
      </c>
      <c r="C19" s="17"/>
    </row>
    <row r="20" spans="2:3" ht="32" x14ac:dyDescent="0.2">
      <c r="B20" s="18" t="s">
        <v>53</v>
      </c>
      <c r="C20" s="17"/>
    </row>
    <row r="21" spans="2:3" ht="16" x14ac:dyDescent="0.2">
      <c r="B21" s="18" t="s">
        <v>54</v>
      </c>
      <c r="C21" s="17"/>
    </row>
    <row r="22" spans="2:3" ht="16" x14ac:dyDescent="0.2">
      <c r="B22" s="18" t="s">
        <v>55</v>
      </c>
      <c r="C22" s="17"/>
    </row>
    <row r="23" spans="2:3" ht="30" customHeight="1" x14ac:dyDescent="0.2">
      <c r="B23" s="18" t="s">
        <v>56</v>
      </c>
      <c r="C23" s="17"/>
    </row>
    <row r="24" spans="2:3" ht="16" x14ac:dyDescent="0.2">
      <c r="B24" s="18" t="s">
        <v>57</v>
      </c>
      <c r="C24" s="17"/>
    </row>
    <row r="25" spans="2:3" ht="32" x14ac:dyDescent="0.2">
      <c r="B25" s="18" t="s">
        <v>58</v>
      </c>
      <c r="C25" s="17"/>
    </row>
    <row r="26" spans="2:3" ht="16" x14ac:dyDescent="0.2">
      <c r="B26" s="18" t="s">
        <v>59</v>
      </c>
      <c r="C26" s="17"/>
    </row>
    <row r="27" spans="2:3" ht="32" x14ac:dyDescent="0.2">
      <c r="B27" s="18" t="s">
        <v>60</v>
      </c>
      <c r="C27" s="17"/>
    </row>
    <row r="28" spans="2:3" ht="16" x14ac:dyDescent="0.2">
      <c r="B28" s="18" t="s">
        <v>109</v>
      </c>
      <c r="C28" s="17"/>
    </row>
    <row r="29" spans="2:3" ht="32" x14ac:dyDescent="0.2">
      <c r="B29" s="18" t="s">
        <v>61</v>
      </c>
      <c r="C29" s="17"/>
    </row>
    <row r="30" spans="2:3" ht="16" x14ac:dyDescent="0.2">
      <c r="B30" s="18" t="s">
        <v>62</v>
      </c>
      <c r="C30" s="17"/>
    </row>
    <row r="31" spans="2:3" ht="16" x14ac:dyDescent="0.2">
      <c r="B31" s="18" t="s">
        <v>63</v>
      </c>
      <c r="C31" s="17"/>
    </row>
    <row r="32" spans="2:3" ht="16" x14ac:dyDescent="0.2">
      <c r="B32" s="18" t="s">
        <v>64</v>
      </c>
      <c r="C32" s="17"/>
    </row>
    <row r="33" spans="2:3" ht="16" x14ac:dyDescent="0.2">
      <c r="B33" s="18" t="s">
        <v>65</v>
      </c>
      <c r="C33" s="17"/>
    </row>
    <row r="34" spans="2:3" ht="16" x14ac:dyDescent="0.2">
      <c r="B34" s="18" t="s">
        <v>66</v>
      </c>
      <c r="C34" s="17"/>
    </row>
    <row r="35" spans="2:3" ht="16" x14ac:dyDescent="0.2">
      <c r="B35" s="18" t="s">
        <v>67</v>
      </c>
      <c r="C35" s="17"/>
    </row>
    <row r="36" spans="2:3" ht="16" x14ac:dyDescent="0.2">
      <c r="B36" s="18" t="s">
        <v>68</v>
      </c>
      <c r="C36" s="17"/>
    </row>
    <row r="37" spans="2:3" ht="32" x14ac:dyDescent="0.2">
      <c r="B37" s="18" t="s">
        <v>69</v>
      </c>
      <c r="C37" s="17"/>
    </row>
    <row r="38" spans="2:3" ht="16" x14ac:dyDescent="0.2">
      <c r="B38" s="19" t="s">
        <v>70</v>
      </c>
      <c r="C38" s="17"/>
    </row>
    <row r="39" spans="2:3" ht="32" x14ac:dyDescent="0.2">
      <c r="B39" s="18" t="s">
        <v>71</v>
      </c>
      <c r="C39" s="17"/>
    </row>
    <row r="40" spans="2:3" ht="16" x14ac:dyDescent="0.2">
      <c r="B40" s="19" t="s">
        <v>72</v>
      </c>
      <c r="C40" s="17"/>
    </row>
    <row r="41" spans="2:3" ht="32" x14ac:dyDescent="0.2">
      <c r="B41" s="18" t="s">
        <v>73</v>
      </c>
      <c r="C41" s="17"/>
    </row>
    <row r="42" spans="2:3" ht="16" x14ac:dyDescent="0.2">
      <c r="B42" s="18" t="s">
        <v>74</v>
      </c>
      <c r="C42" s="17"/>
    </row>
    <row r="43" spans="2:3" ht="48" x14ac:dyDescent="0.2">
      <c r="B43" s="18" t="s">
        <v>75</v>
      </c>
      <c r="C43" s="17"/>
    </row>
    <row r="44" spans="2:3" ht="16" x14ac:dyDescent="0.2">
      <c r="B44" s="18" t="s">
        <v>76</v>
      </c>
      <c r="C44" s="17"/>
    </row>
    <row r="45" spans="2:3" ht="16" x14ac:dyDescent="0.2">
      <c r="B45" s="18" t="s">
        <v>77</v>
      </c>
      <c r="C45" s="17"/>
    </row>
    <row r="46" spans="2:3" ht="48" x14ac:dyDescent="0.2">
      <c r="B46" s="18" t="s">
        <v>78</v>
      </c>
      <c r="C46" s="17"/>
    </row>
    <row r="47" spans="2:3" ht="16" x14ac:dyDescent="0.2">
      <c r="B47" s="18" t="s">
        <v>79</v>
      </c>
      <c r="C47" s="17"/>
    </row>
    <row r="48" spans="2:3" ht="48" x14ac:dyDescent="0.2">
      <c r="B48" s="18" t="s">
        <v>80</v>
      </c>
      <c r="C48" s="17"/>
    </row>
    <row r="49" spans="2:3" ht="16" x14ac:dyDescent="0.2">
      <c r="B49" s="18" t="s">
        <v>81</v>
      </c>
      <c r="C49" s="17"/>
    </row>
    <row r="50" spans="2:3" ht="32" x14ac:dyDescent="0.2">
      <c r="B50" s="18" t="s">
        <v>82</v>
      </c>
      <c r="C50" s="17"/>
    </row>
    <row r="51" spans="2:3" ht="16" x14ac:dyDescent="0.2">
      <c r="B51" s="18" t="s">
        <v>83</v>
      </c>
      <c r="C51" s="17"/>
    </row>
    <row r="52" spans="2:3" ht="16" x14ac:dyDescent="0.2">
      <c r="B52" s="18" t="s">
        <v>84</v>
      </c>
      <c r="C52" s="17"/>
    </row>
    <row r="53" spans="2:3" ht="33" x14ac:dyDescent="0.2">
      <c r="B53" s="18" t="s">
        <v>85</v>
      </c>
      <c r="C53" s="17"/>
    </row>
    <row r="54" spans="2:3" ht="16" x14ac:dyDescent="0.2">
      <c r="B54" s="18" t="s">
        <v>86</v>
      </c>
      <c r="C54" s="17"/>
    </row>
    <row r="55" spans="2:3" ht="32" x14ac:dyDescent="0.2">
      <c r="B55" s="18" t="s">
        <v>87</v>
      </c>
      <c r="C55" s="17"/>
    </row>
    <row r="56" spans="2:3" ht="16" customHeight="1" x14ac:dyDescent="0.2">
      <c r="B56" s="18" t="s">
        <v>88</v>
      </c>
      <c r="C56" s="17"/>
    </row>
    <row r="57" spans="2:3" ht="16" x14ac:dyDescent="0.2">
      <c r="B57" s="18" t="s">
        <v>89</v>
      </c>
      <c r="C57" s="17"/>
    </row>
    <row r="58" spans="2:3" ht="16" x14ac:dyDescent="0.2">
      <c r="B58" s="18" t="s">
        <v>90</v>
      </c>
      <c r="C58" s="17"/>
    </row>
    <row r="59" spans="2:3" ht="16" x14ac:dyDescent="0.2">
      <c r="B59" s="18" t="s">
        <v>91</v>
      </c>
      <c r="C59" s="17"/>
    </row>
    <row r="60" spans="2:3" ht="16" x14ac:dyDescent="0.2">
      <c r="B60" s="18" t="s">
        <v>92</v>
      </c>
      <c r="C60" s="17"/>
    </row>
    <row r="61" spans="2:3" ht="32" x14ac:dyDescent="0.2">
      <c r="B61" s="18" t="s">
        <v>93</v>
      </c>
      <c r="C61" s="17"/>
    </row>
    <row r="62" spans="2:3" ht="16" x14ac:dyDescent="0.2">
      <c r="B62" s="18" t="s">
        <v>94</v>
      </c>
      <c r="C62" s="17"/>
    </row>
    <row r="63" spans="2:3" ht="32" x14ac:dyDescent="0.2">
      <c r="B63" s="18" t="s">
        <v>95</v>
      </c>
      <c r="C63" s="17"/>
    </row>
    <row r="64" spans="2:3" ht="16" x14ac:dyDescent="0.2">
      <c r="B64" s="18" t="s">
        <v>96</v>
      </c>
      <c r="C64" s="17"/>
    </row>
    <row r="65" spans="2:3" ht="16" x14ac:dyDescent="0.2">
      <c r="B65" s="18" t="s">
        <v>97</v>
      </c>
      <c r="C65" s="17"/>
    </row>
    <row r="66" spans="2:3" ht="32" x14ac:dyDescent="0.2">
      <c r="B66" s="18" t="s">
        <v>98</v>
      </c>
      <c r="C66" s="17"/>
    </row>
    <row r="67" spans="2:3" ht="16" x14ac:dyDescent="0.2">
      <c r="B67" s="18" t="s">
        <v>99</v>
      </c>
      <c r="C67" s="17"/>
    </row>
    <row r="68" spans="2:3" ht="16" x14ac:dyDescent="0.2">
      <c r="B68" s="18" t="s">
        <v>106</v>
      </c>
      <c r="C68" s="17"/>
    </row>
    <row r="69" spans="2:3" ht="32" x14ac:dyDescent="0.2">
      <c r="B69" s="18" t="s">
        <v>100</v>
      </c>
      <c r="C69" s="17"/>
    </row>
    <row r="70" spans="2:3" ht="16" x14ac:dyDescent="0.2">
      <c r="B70" s="18" t="s">
        <v>101</v>
      </c>
      <c r="C70" s="17"/>
    </row>
    <row r="71" spans="2:3" ht="16" x14ac:dyDescent="0.2">
      <c r="B71" s="18" t="s">
        <v>102</v>
      </c>
      <c r="C71" s="17"/>
    </row>
    <row r="72" spans="2:3" ht="16" x14ac:dyDescent="0.2">
      <c r="B72" s="18" t="s">
        <v>103</v>
      </c>
      <c r="C72" s="17"/>
    </row>
    <row r="73" spans="2:3" ht="16" x14ac:dyDescent="0.2">
      <c r="B73" s="18" t="s">
        <v>104</v>
      </c>
      <c r="C73" s="17"/>
    </row>
    <row r="74" spans="2:3" ht="48" x14ac:dyDescent="0.2">
      <c r="B74" s="18" t="s">
        <v>105</v>
      </c>
      <c r="C74" s="17"/>
    </row>
    <row r="75" spans="2:3" ht="16" thickBot="1" x14ac:dyDescent="0.25">
      <c r="B75" s="20"/>
      <c r="C75" s="21"/>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TOURNÉ</cp:lastModifiedBy>
  <cp:lastPrinted>2019-07-19T08:21:25Z</cp:lastPrinted>
  <dcterms:created xsi:type="dcterms:W3CDTF">2019-07-18T13:55:15Z</dcterms:created>
  <dcterms:modified xsi:type="dcterms:W3CDTF">2022-06-27T05:46:01Z</dcterms:modified>
</cp:coreProperties>
</file>